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05"/>
  </bookViews>
  <sheets>
    <sheet name="Розрахунок тарифів ТЕ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LastItem">[2]Лист1!$A$1</definedName>
    <definedName name="ShowFil">[2]!ShowFil</definedName>
    <definedName name="st">#REF!</definedName>
    <definedName name="АвтоподборВС">#REF!</definedName>
    <definedName name="автрп">#REF!</definedName>
    <definedName name="Безраб">#REF!</definedName>
    <definedName name="вп">'[3]Вхідні дані'!#REF!</definedName>
    <definedName name="Встав">[4]Коригування!$W$9:$W$2131,[4]Коригування!$AF$9:$AH$2131,[4]Коригування!$AM$9:$AM$2131,[4]Коригування!$AO$9:$AO$2131,[4]Коригування!$AQ$9:$AQ$2131,[4]Коригування!$AU$9:$AU$2131,[4]Коригування!$AW$9:$AW$2131+[4]Коригування!$AY$9:$BD$2131,[4]Коригування!$BG$9:$BP$2131,[4]Коригування!$BY$9:$BY$2131,[4]Коригування!$CF$9:$CG$2131,[4]Коригування!$CJ$9:$CO$2131,[4]Коригування!$CX$9:$CY$2131,[4]Коригування!$DB$9:$DC$2131,[4]Коригування!$DJ$9:$DJ$2131,[4]Коригування!$DL$9:$DM$2131,[4]Коригування!$DO$9:$DO$2131,[4]Коригування!$DT$9:$DT$2131</definedName>
    <definedName name="гокн">#REF!</definedName>
    <definedName name="грн">#REF!</definedName>
    <definedName name="Данньшина__10а">'[5]Вихідні дані'!$G$7:$G$33</definedName>
    <definedName name="Доро">#REF!</definedName>
    <definedName name="и">#REF!</definedName>
    <definedName name="ии">#REF!</definedName>
    <definedName name="Инно">#REF!</definedName>
    <definedName name="ккк">#REF!</definedName>
    <definedName name="лл">'[3]Вхідні дані'!#REF!</definedName>
    <definedName name="Мой_лист">MID(CELL("имяфайла",[6]База!$E$1),SEARCH("[",CELL("имяфайла",[6]База!$E$1)),256)&amp;"!"</definedName>
    <definedName name="Накоп">#REF!</definedName>
    <definedName name="НДС">#REF!</definedName>
    <definedName name="облік">[7]скрыть!$D$4:$D$6</definedName>
    <definedName name="облікГВП">[7]скрыть!$G$4:$G$6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тклонение">'[3]Вхідні дані'!#REF!</definedName>
    <definedName name="Отсорт_Д_СВ">#REF!</definedName>
    <definedName name="павт">#REF!</definedName>
    <definedName name="пвт">'[3]Вхідні дані'!#REF!</definedName>
    <definedName name="пдв">'[3]Вхідні дані'!#REF!</definedName>
    <definedName name="Пенс">#REF!</definedName>
    <definedName name="поверхи">[7]скрыть!$B$4:$B$9</definedName>
    <definedName name="ппп">#REF!</definedName>
    <definedName name="пт">#REF!</definedName>
    <definedName name="РЕГ">#REF!</definedName>
    <definedName name="Регіон">#REF!</definedName>
    <definedName name="рр">#REF!</definedName>
    <definedName name="Соц">#REF!</definedName>
    <definedName name="Список_компах">OFFSET(#REF!,,,COUNTA(#REF!),1)</definedName>
    <definedName name="Тело_СТ">#REF!</definedName>
    <definedName name="Уз">#REF!</definedName>
    <definedName name="Уз_б">#REF!</definedName>
    <definedName name="Уз_і">#REF!</definedName>
    <definedName name="Уз_н">#REF!</definedName>
    <definedName name="Уп">#REF!</definedName>
    <definedName name="Уп_б">#REF!</definedName>
    <definedName name="Уп_і">#REF!</definedName>
    <definedName name="Уп_н">#REF!</definedName>
    <definedName name="УХ">#REF!</definedName>
    <definedName name="ухват">#REF!</definedName>
    <definedName name="філії">[8]Лист1!$C$4:$C$11</definedName>
    <definedName name="чапельник">#REF!</definedName>
    <definedName name="чатр">#REF!</definedName>
    <definedName name="Черта">#REF!</definedName>
    <definedName name="яя">'[3]Вхідні дані'!#REF!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14" i="1" s="1"/>
  <c r="E14" i="1"/>
  <c r="F14" i="1" s="1"/>
  <c r="C14" i="1"/>
  <c r="D14" i="1" s="1"/>
  <c r="G13" i="1"/>
  <c r="H13" i="1" s="1"/>
  <c r="E13" i="1"/>
  <c r="F13" i="1" s="1"/>
  <c r="C13" i="1"/>
  <c r="D13" i="1" s="1"/>
  <c r="H12" i="1"/>
  <c r="H11" i="1" s="1"/>
  <c r="J11" i="1" s="1"/>
  <c r="G12" i="1"/>
  <c r="G11" i="1"/>
  <c r="J12" i="1" s="1"/>
  <c r="E11" i="1"/>
  <c r="E12" i="1" s="1"/>
  <c r="F12" i="1" s="1"/>
  <c r="F11" i="1" s="1"/>
  <c r="C11" i="1"/>
  <c r="C12" i="1" s="1"/>
  <c r="D12" i="1" s="1"/>
  <c r="D11" i="1" s="1"/>
  <c r="H10" i="1"/>
  <c r="F10" i="1"/>
  <c r="D10" i="1"/>
  <c r="H9" i="1"/>
  <c r="F9" i="1"/>
  <c r="D9" i="1"/>
  <c r="H8" i="1"/>
  <c r="F8" i="1"/>
  <c r="D8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<sst xmlns="http://schemas.openxmlformats.org/spreadsheetml/2006/main" count="26" uniqueCount="21">
  <si>
    <t>Розрахунок тарифів на теплову енергію, вироблену на установках з використанням альтернативних джерел енергії</t>
  </si>
  <si>
    <t>по котельні на вул. Боженка,32  ДКП "Луцьктепло"</t>
  </si>
  <si>
    <t>грн</t>
  </si>
  <si>
    <t>№ з/п</t>
  </si>
  <si>
    <t>для потреб населення</t>
  </si>
  <si>
    <t>для потреб бюджетних установ</t>
  </si>
  <si>
    <t>для потреб інших споживачів</t>
  </si>
  <si>
    <t>без ПДВ</t>
  </si>
  <si>
    <t>з ПДВ</t>
  </si>
  <si>
    <t>Діючий тариф на 1 Гкал теплової енергії, виробленої з використанням природного газу, в тому числі на:</t>
  </si>
  <si>
    <t>виробництво ТЕ</t>
  </si>
  <si>
    <t>транспортування ТЕ</t>
  </si>
  <si>
    <t>постачання ТЕ</t>
  </si>
  <si>
    <r>
      <rPr>
        <b/>
        <sz val="11"/>
        <color theme="1"/>
        <rFont val="Calibri"/>
        <family val="2"/>
        <charset val="204"/>
        <scheme val="minor"/>
      </rPr>
      <t>Проект</t>
    </r>
    <r>
      <rPr>
        <sz val="11"/>
        <color theme="1"/>
        <rFont val="Calibri"/>
        <family val="2"/>
        <charset val="204"/>
        <scheme val="minor"/>
      </rPr>
      <t xml:space="preserve"> тарифу на 1 Гкал теплової енергії, вироблену на установках з використанням альтернативних джерел енергії (на твердому паливі)</t>
    </r>
  </si>
  <si>
    <t>інші спожив проект/діючий</t>
  </si>
  <si>
    <t>транспортування ТЕ (на рівні діючого)</t>
  </si>
  <si>
    <t>постачання ТЕ (на рівні діючого)</t>
  </si>
  <si>
    <t>Директор</t>
  </si>
  <si>
    <t>В.А.Малютіна</t>
  </si>
  <si>
    <t>Начальник ПЕВ</t>
  </si>
  <si>
    <t>Ю.В.Міщук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</si>
</sst>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wrapText="1"/>
    </xf>
    <xf numFmtId="4" fontId="4" fillId="0" borderId="4" xfId="0" applyNumberFormat="1" applyFont="1" applyBorder="1" applyAlignment="1">
      <alignment horizontal="right" wrapText="1"/>
    </xf>
    <xf numFmtId="4" fontId="4" fillId="0" borderId="0" xfId="0" applyNumberFormat="1" applyFont="1" applyFill="1" applyBorder="1" applyAlignment="1">
      <alignment horizontal="right" wrapText="1"/>
    </xf>
    <xf numFmtId="0" fontId="0" fillId="0" borderId="4" xfId="0" applyBorder="1" applyAlignment="1">
      <alignment horizontal="center"/>
    </xf>
    <xf numFmtId="0" fontId="5" fillId="0" borderId="4" xfId="0" applyFont="1" applyBorder="1"/>
    <xf numFmtId="4" fontId="6" fillId="0" borderId="4" xfId="0" applyNumberFormat="1" applyFont="1" applyBorder="1"/>
    <xf numFmtId="0" fontId="1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4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0" xfId="0" applyFont="1" applyBorder="1"/>
    <xf numFmtId="4" fontId="0" fillId="0" borderId="0" xfId="0" applyNumberFormat="1" applyFont="1" applyBorder="1"/>
    <xf numFmtId="0" fontId="0" fillId="0" borderId="0" xfId="0" applyBorder="1" applyAlignment="1">
      <alignment horizontal="right"/>
    </xf>
    <xf numFmtId="4" fontId="2" fillId="0" borderId="0" xfId="0" applyNumberFormat="1" applyFont="1" applyBorder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2;&#1077;&#1088;&#1077;&#1078;&#1072;\&#1055;&#1083;&#1072;&#1085;&#1086;&#1074;&#1080;&#1081;\&#1084;&#1086;&#1103;\&#1058;&#1072;&#1088;&#1080;&#1092;&#1080;%202019\&#1058;&#1074;&#1077;&#1088;&#1076;&#1086;&#1087;&#1072;&#1083;&#1080;&#1074;&#1085;&#1072;%20&#1041;&#1086;&#1078;&#1077;&#1085;&#1082;&#1072;\&#1058;&#1072;&#1088;&#1080;&#1092;%20&#1090;&#1074;&#1077;&#1088;&#1076;&#1077;%20&#1087;&#1072;&#1083;&#1080;&#1074;&#1086;%20(&#1074;%20&#1052;&#1056;)%2005.05.2019%20&#11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Ariadna\Sum_po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MyDocs\&#1082;&#1072;&#1093;&#1086;&#1074;&#1082;&#1072;\Tarif_Teplo_Shablon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55;&#1083;&#1072;&#1085;%202012%20-%20&#1076;&#1083;&#1103;%20&#1045;&#1042;\&#1056;&#1086;&#1079;&#1088;&#1072;&#1093;&#1091;&#1085;&#1086;&#1082;%20&#1074;&#1080;&#1082;&#1080;&#1076;&#1110;&#1074;%20&#1082;&#1086;&#1090;&#1077;&#1083;&#1100;&#1085;&#1103;&#1084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озрахунок тарифів ТЕ"/>
      <sheetName val="оприлюд.ГВП нас,ЦО"/>
      <sheetName val="Тариф ГВП нас"/>
      <sheetName val="оприлюд.ГВП бо,ін,відм2"/>
      <sheetName val="Тариф ГВП БО"/>
      <sheetName val="Тариф ГВП інші"/>
      <sheetName val="Тариф (кошторис)"/>
      <sheetName val="газТЕ нас діюч"/>
      <sheetName val="газТЕ бо діюч"/>
      <sheetName val="ТЕ інші діюч"/>
      <sheetName val="ГВП нас діюч"/>
      <sheetName val="ГВП БО діюч"/>
      <sheetName val="ГВП інші діюч"/>
      <sheetName val="паливо"/>
      <sheetName val="електроенергія"/>
      <sheetName val="вода"/>
      <sheetName val="витрати на запчастини"/>
      <sheetName val="хімматеріали"/>
      <sheetName val="Лист3"/>
      <sheetName val="заробітна плата"/>
      <sheetName val="інші витрати"/>
      <sheetName val="період медогляд"/>
      <sheetName val="спецодяг, зіз"/>
      <sheetName val="мило"/>
    </sheetNames>
    <sheetDataSet>
      <sheetData sheetId="0"/>
      <sheetData sheetId="1"/>
      <sheetData sheetId="2"/>
      <sheetData sheetId="3"/>
      <sheetData sheetId="4"/>
      <sheetData sheetId="5"/>
      <sheetData sheetId="6">
        <row r="39">
          <cell r="J39">
            <v>1498.3944221590414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Обсяги послуг_навантаж"/>
      <sheetName val="Тариф_опал_ГВП"/>
      <sheetName val="Проект доходів"/>
      <sheetName val="Повна собівартість"/>
      <sheetName val="Прямі"/>
      <sheetName val="Загальновиробничі"/>
      <sheetName val="Адміністративні"/>
      <sheetName val="Збут"/>
      <sheetName val="Інші_операц"/>
      <sheetName val="Паливо"/>
      <sheetName val="Електр_енерг"/>
      <sheetName val="ПММ"/>
      <sheetName val="Вода_Водовід"/>
      <sheetName val="Мат_витр"/>
      <sheetName val="Охорон_ прац"/>
      <sheetName val="Амортизац_2006"/>
      <sheetName val="Амортизац_2007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Фін_витр (2)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и розрахунку"/>
      <sheetName val="дахові котельні"/>
      <sheetName val="Вихідні дані"/>
      <sheetName val="Лист3"/>
      <sheetName val="Лист5"/>
      <sheetName val="Лист4"/>
      <sheetName val="відходи"/>
    </sheetNames>
    <sheetDataSet>
      <sheetData sheetId="0">
        <row r="8">
          <cell r="F8">
            <v>45.422500990629189</v>
          </cell>
        </row>
      </sheetData>
      <sheetData sheetId="1" refreshError="1"/>
      <sheetData sheetId="2">
        <row r="5">
          <cell r="D5">
            <v>68190900</v>
          </cell>
        </row>
        <row r="7">
          <cell r="G7" t="str">
            <v>Г. Артемовського, 20</v>
          </cell>
        </row>
        <row r="8">
          <cell r="G8" t="str">
            <v xml:space="preserve"> Винниченка,30</v>
          </cell>
        </row>
        <row r="9">
          <cell r="G9" t="str">
            <v>Стрілецька, 27</v>
          </cell>
        </row>
        <row r="10">
          <cell r="G10" t="str">
            <v>8-го березня</v>
          </cell>
        </row>
        <row r="11">
          <cell r="G11" t="str">
            <v>Волі, 1</v>
          </cell>
        </row>
        <row r="12">
          <cell r="G12" t="str">
            <v>Потапова,10</v>
          </cell>
        </row>
        <row r="13">
          <cell r="G13" t="str">
            <v>Л.Українки, 67</v>
          </cell>
        </row>
        <row r="14">
          <cell r="G14" t="str">
            <v>Даргомижського, 3</v>
          </cell>
        </row>
        <row r="15">
          <cell r="G15" t="str">
            <v>Данньшина, 10а</v>
          </cell>
        </row>
        <row r="16">
          <cell r="G16" t="str">
            <v>Боголюби</v>
          </cell>
        </row>
        <row r="17">
          <cell r="G17" t="str">
            <v>Стефаніка, 3</v>
          </cell>
        </row>
        <row r="18">
          <cell r="G18" t="str">
            <v>Володимирська,100</v>
          </cell>
        </row>
        <row r="19">
          <cell r="G19" t="str">
            <v>Вавілова,6</v>
          </cell>
        </row>
        <row r="20">
          <cell r="G20" t="str">
            <v>З.Космодемянської</v>
          </cell>
        </row>
        <row r="21">
          <cell r="G21" t="str">
            <v>Дубнівська, 34</v>
          </cell>
        </row>
        <row r="22">
          <cell r="G22" t="str">
            <v>Вороніхіна, 15б</v>
          </cell>
        </row>
        <row r="23">
          <cell r="G23" t="str">
            <v>Декабристів,29</v>
          </cell>
        </row>
        <row r="24">
          <cell r="G24" t="str">
            <v>Відродження, 15б</v>
          </cell>
        </row>
        <row r="25">
          <cell r="G25" t="str">
            <v>Загородня,1</v>
          </cell>
        </row>
        <row r="26">
          <cell r="G26" t="str">
            <v>Теремнівська,100</v>
          </cell>
        </row>
        <row r="27">
          <cell r="G27" t="str">
            <v>Конякіна,24а</v>
          </cell>
        </row>
        <row r="28">
          <cell r="G28" t="str">
            <v>Стрілецька,2</v>
          </cell>
        </row>
        <row r="29">
          <cell r="G29" t="str">
            <v>Ковельська,68</v>
          </cell>
        </row>
        <row r="30">
          <cell r="G30" t="str">
            <v>Рівненьська,119</v>
          </cell>
        </row>
        <row r="31">
          <cell r="G31" t="str">
            <v>Боженка,34</v>
          </cell>
        </row>
        <row r="32">
          <cell r="G32" t="str">
            <v>Ранкова,20</v>
          </cell>
        </row>
        <row r="33">
          <cell r="G33" t="str">
            <v>інші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21" sqref="J21"/>
    </sheetView>
  </sheetViews>
  <sheetFormatPr defaultRowHeight="15" x14ac:dyDescent="0.25"/>
  <cols>
    <col min="1" max="1" width="5.5703125" customWidth="1"/>
    <col min="2" max="2" width="49.28515625" customWidth="1"/>
    <col min="3" max="8" width="11.85546875" customWidth="1"/>
    <col min="9" max="9" width="10.7109375" customWidth="1"/>
    <col min="10" max="10" width="9.5703125" bestFit="1" customWidth="1"/>
    <col min="11" max="11" width="12.5703125" customWidth="1"/>
  </cols>
  <sheetData>
    <row r="1" spans="1:11" ht="49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11" x14ac:dyDescent="0.25">
      <c r="A3" s="2"/>
      <c r="B3" s="2"/>
      <c r="C3" s="2"/>
      <c r="D3" s="2"/>
      <c r="E3" s="2"/>
      <c r="F3" s="2"/>
      <c r="G3" s="2"/>
      <c r="H3" s="2"/>
    </row>
    <row r="4" spans="1:11" x14ac:dyDescent="0.25">
      <c r="G4" s="3"/>
      <c r="H4" s="3" t="s">
        <v>2</v>
      </c>
    </row>
    <row r="5" spans="1:11" ht="39.75" customHeight="1" x14ac:dyDescent="0.25">
      <c r="A5" s="4" t="s">
        <v>3</v>
      </c>
      <c r="B5" s="5"/>
      <c r="C5" s="6" t="s">
        <v>4</v>
      </c>
      <c r="D5" s="7"/>
      <c r="E5" s="6" t="s">
        <v>5</v>
      </c>
      <c r="F5" s="7"/>
      <c r="G5" s="8" t="s">
        <v>6</v>
      </c>
      <c r="H5" s="8"/>
    </row>
    <row r="6" spans="1:11" x14ac:dyDescent="0.25">
      <c r="A6" s="9"/>
      <c r="B6" s="10"/>
      <c r="C6" s="11" t="s">
        <v>7</v>
      </c>
      <c r="D6" s="11" t="s">
        <v>8</v>
      </c>
      <c r="E6" s="11" t="s">
        <v>7</v>
      </c>
      <c r="F6" s="11" t="s">
        <v>8</v>
      </c>
      <c r="G6" s="11" t="s">
        <v>7</v>
      </c>
      <c r="H6" s="11" t="s">
        <v>8</v>
      </c>
    </row>
    <row r="7" spans="1:11" ht="33" customHeight="1" x14ac:dyDescent="0.25">
      <c r="A7" s="12">
        <v>1</v>
      </c>
      <c r="B7" s="13" t="s">
        <v>9</v>
      </c>
      <c r="C7" s="14">
        <f t="shared" ref="C7:H7" si="0">SUM(C8:C10)</f>
        <v>1523.99</v>
      </c>
      <c r="D7" s="14">
        <f t="shared" si="0"/>
        <v>1828.7879999999998</v>
      </c>
      <c r="E7" s="14">
        <f t="shared" si="0"/>
        <v>1521.49</v>
      </c>
      <c r="F7" s="14">
        <f t="shared" si="0"/>
        <v>1825.7879999999998</v>
      </c>
      <c r="G7" s="14">
        <f t="shared" si="0"/>
        <v>1521.95</v>
      </c>
      <c r="H7" s="14">
        <f t="shared" si="0"/>
        <v>1826.34</v>
      </c>
      <c r="J7" s="15"/>
    </row>
    <row r="8" spans="1:11" ht="15.75" x14ac:dyDescent="0.25">
      <c r="A8" s="16"/>
      <c r="B8" s="17" t="s">
        <v>10</v>
      </c>
      <c r="C8" s="18">
        <v>1432.04</v>
      </c>
      <c r="D8" s="18">
        <f>C8*1.2</f>
        <v>1718.4479999999999</v>
      </c>
      <c r="E8" s="18">
        <v>1429.54</v>
      </c>
      <c r="F8" s="18">
        <f>E8*1.2</f>
        <v>1715.4479999999999</v>
      </c>
      <c r="G8" s="18">
        <v>1430</v>
      </c>
      <c r="H8" s="18">
        <f>G8*1.2</f>
        <v>1716</v>
      </c>
      <c r="I8" s="19"/>
      <c r="J8" s="20"/>
      <c r="K8" s="21"/>
    </row>
    <row r="9" spans="1:11" ht="15.75" x14ac:dyDescent="0.25">
      <c r="A9" s="16"/>
      <c r="B9" s="17" t="s">
        <v>11</v>
      </c>
      <c r="C9" s="18">
        <v>89.49</v>
      </c>
      <c r="D9" s="18">
        <f t="shared" ref="D9:D14" si="1">C9*1.2</f>
        <v>107.38799999999999</v>
      </c>
      <c r="E9" s="18">
        <v>89.49</v>
      </c>
      <c r="F9" s="18">
        <f>E9*1.2</f>
        <v>107.38799999999999</v>
      </c>
      <c r="G9" s="18">
        <v>89.49</v>
      </c>
      <c r="H9" s="18">
        <f>G9*1.2</f>
        <v>107.38799999999999</v>
      </c>
      <c r="I9" s="19"/>
      <c r="J9" s="20"/>
      <c r="K9" s="21"/>
    </row>
    <row r="10" spans="1:11" ht="15.75" x14ac:dyDescent="0.25">
      <c r="A10" s="16"/>
      <c r="B10" s="17" t="s">
        <v>12</v>
      </c>
      <c r="C10" s="18">
        <v>2.46</v>
      </c>
      <c r="D10" s="18">
        <f t="shared" si="1"/>
        <v>2.952</v>
      </c>
      <c r="E10" s="18">
        <v>2.46</v>
      </c>
      <c r="F10" s="18">
        <f>E10*1.2</f>
        <v>2.952</v>
      </c>
      <c r="G10" s="18">
        <v>2.46</v>
      </c>
      <c r="H10" s="18">
        <f>G10*1.2</f>
        <v>2.952</v>
      </c>
      <c r="I10" s="19"/>
      <c r="J10" s="20"/>
      <c r="K10" s="21"/>
    </row>
    <row r="11" spans="1:11" ht="43.5" customHeight="1" x14ac:dyDescent="0.25">
      <c r="A11" s="12">
        <v>2</v>
      </c>
      <c r="B11" s="22" t="s">
        <v>13</v>
      </c>
      <c r="C11" s="23">
        <f>C7*0.9</f>
        <v>1371.5910000000001</v>
      </c>
      <c r="D11" s="23">
        <f>SUM(D12:D14)</f>
        <v>1645.9092000000001</v>
      </c>
      <c r="E11" s="23">
        <f>E7*0.9</f>
        <v>1369.3410000000001</v>
      </c>
      <c r="F11" s="23">
        <f>SUM(F12:F14)</f>
        <v>1643.2092</v>
      </c>
      <c r="G11" s="23">
        <f>SUM(G12:G14)</f>
        <v>1590.3444221590414</v>
      </c>
      <c r="H11" s="23">
        <f>SUM(H12:H14)</f>
        <v>1908.4133065908495</v>
      </c>
      <c r="J11" s="24">
        <f>H11/H7</f>
        <v>1.0449386787733115</v>
      </c>
      <c r="K11" t="s">
        <v>14</v>
      </c>
    </row>
    <row r="12" spans="1:11" ht="15.75" x14ac:dyDescent="0.25">
      <c r="A12" s="16"/>
      <c r="B12" s="25" t="s">
        <v>10</v>
      </c>
      <c r="C12" s="18">
        <f>C11-C13-C14</f>
        <v>1279.6410000000001</v>
      </c>
      <c r="D12" s="18">
        <f t="shared" si="1"/>
        <v>1535.5692000000001</v>
      </c>
      <c r="E12" s="18">
        <f>E11-E13-E14</f>
        <v>1277.3910000000001</v>
      </c>
      <c r="F12" s="18">
        <f>E12*1.2</f>
        <v>1532.8692000000001</v>
      </c>
      <c r="G12" s="18">
        <f>'[1]Тариф (кошторис)'!J39</f>
        <v>1498.3944221590414</v>
      </c>
      <c r="H12" s="18">
        <f>G12*1.2</f>
        <v>1798.0733065908496</v>
      </c>
      <c r="J12" s="21">
        <f>G11-G7</f>
        <v>68.394422159041369</v>
      </c>
    </row>
    <row r="13" spans="1:11" ht="15.75" x14ac:dyDescent="0.25">
      <c r="A13" s="16"/>
      <c r="B13" s="17" t="s">
        <v>15</v>
      </c>
      <c r="C13" s="18">
        <f>C9</f>
        <v>89.49</v>
      </c>
      <c r="D13" s="18">
        <f t="shared" si="1"/>
        <v>107.38799999999999</v>
      </c>
      <c r="E13" s="18">
        <f>E9</f>
        <v>89.49</v>
      </c>
      <c r="F13" s="18">
        <f>E13*1.2</f>
        <v>107.38799999999999</v>
      </c>
      <c r="G13" s="18">
        <f>G9</f>
        <v>89.49</v>
      </c>
      <c r="H13" s="18">
        <f>G13*1.2</f>
        <v>107.38799999999999</v>
      </c>
    </row>
    <row r="14" spans="1:11" ht="15.75" x14ac:dyDescent="0.25">
      <c r="A14" s="16"/>
      <c r="B14" s="17" t="s">
        <v>16</v>
      </c>
      <c r="C14" s="18">
        <f>C10</f>
        <v>2.46</v>
      </c>
      <c r="D14" s="18">
        <f t="shared" si="1"/>
        <v>2.952</v>
      </c>
      <c r="E14" s="18">
        <f>E10</f>
        <v>2.46</v>
      </c>
      <c r="F14" s="18">
        <f>E14*1.2</f>
        <v>2.952</v>
      </c>
      <c r="G14" s="18">
        <f>G10</f>
        <v>2.46</v>
      </c>
      <c r="H14" s="18">
        <f>G14*1.2</f>
        <v>2.952</v>
      </c>
    </row>
    <row r="15" spans="1:11" x14ac:dyDescent="0.25">
      <c r="A15" s="26"/>
      <c r="B15" s="27"/>
      <c r="C15" s="27"/>
      <c r="D15" s="27"/>
      <c r="E15" s="27"/>
      <c r="F15" s="27"/>
      <c r="G15" s="27"/>
      <c r="H15" s="28"/>
    </row>
    <row r="16" spans="1:11" x14ac:dyDescent="0.25">
      <c r="A16" s="26"/>
      <c r="B16" s="27"/>
      <c r="C16" s="27"/>
      <c r="D16" s="27"/>
      <c r="E16" s="27"/>
      <c r="F16" s="27"/>
      <c r="G16" s="27"/>
      <c r="H16" s="28"/>
    </row>
    <row r="17" spans="1:8" x14ac:dyDescent="0.25">
      <c r="A17" s="26"/>
      <c r="B17" s="27"/>
      <c r="C17" s="27"/>
      <c r="D17" s="27"/>
      <c r="E17" s="27"/>
      <c r="F17" s="27"/>
      <c r="G17" s="27"/>
      <c r="H17" s="28"/>
    </row>
    <row r="18" spans="1:8" x14ac:dyDescent="0.25">
      <c r="A18" s="26"/>
      <c r="B18" s="29" t="s">
        <v>17</v>
      </c>
      <c r="C18" s="20"/>
      <c r="D18" s="20"/>
      <c r="F18" s="20" t="s">
        <v>18</v>
      </c>
      <c r="G18" s="20"/>
      <c r="H18" s="30"/>
    </row>
    <row r="19" spans="1:8" x14ac:dyDescent="0.25">
      <c r="A19" s="26"/>
      <c r="B19" s="29"/>
      <c r="C19" s="20"/>
      <c r="D19" s="20"/>
      <c r="F19" s="20"/>
      <c r="G19" s="20"/>
      <c r="H19" s="30"/>
    </row>
    <row r="20" spans="1:8" x14ac:dyDescent="0.25">
      <c r="B20" s="31"/>
    </row>
    <row r="21" spans="1:8" x14ac:dyDescent="0.25">
      <c r="B21" s="31" t="s">
        <v>19</v>
      </c>
      <c r="F21" t="s">
        <v>20</v>
      </c>
    </row>
  </sheetData>
  <mergeCells count="8">
    <mergeCell ref="A1:H1"/>
    <mergeCell ref="A2:H2"/>
    <mergeCell ref="A3:H3"/>
    <mergeCell ref="A5:A6"/>
    <mergeCell ref="B5:B6"/>
    <mergeCell ref="C5:D5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Розрахунок тарифів ТЕ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2019-04-05T14:00:11Z</dcterms:created>
  <dcterms:modified xsi:type="dcterms:W3CDTF">2019-04-05T14:00:30Z</dcterms:modified>
</cp:coreProperties>
</file>